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Cost Model" sheetId="2" state="visible" r:id="rId4"/>
    <sheet name="Worked Example"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<sst xmlns="http://schemas.openxmlformats.org/spreadsheetml/2006/main" count="258" uniqueCount="108">
  <si>
    <t xml:space="preserve">Agent Business Case Kit — Run-Cost Model</t>
  </si>
  <si>
    <t xml:space="preserve">The Living Craft — learning.thelivingcraft.ai</t>
  </si>
  <si>
    <t xml:space="preserve">What this is</t>
  </si>
  <si>
    <t xml:space="preserve">A twelve-month cost comparison for four ways of doing the same job: a rules workflow, a rules workflow rebuilt on written-down decision rules, a model-assisted draft with human approval, and a full agent with tools. It exists because almost every agent business case models the model bill and stops there.</t>
  </si>
  <si>
    <t xml:space="preserve">This is a base framework, not a finished answer</t>
  </si>
  <si>
    <t xml:space="preserve">Treat every row as a starting point you are expected to change. Add cost lines your workload has and this one does not — data labelling, a vendor licence, a compliance review per case, a second reviewer for high-value decisions. Delete lines that do not apply. Add a fifth arm if you are comparing something else. Change the period from twelve months if your amortisation argument runs longer. The structure is the contribution here: build separated from run, quality carried alongside cost, and the operating lines made visible. The specific rows are ours; the ones that matter are yours.</t>
  </si>
  <si>
    <t xml:space="preserve">A note on the worked example</t>
  </si>
  <si>
    <t xml:space="preserve">The worked example is Indian. It assumes an Indian engineering team and Indian reviewer costs, and every figure in it is in Indian rupees. We have left it that way on purpose rather than flattening it into an imaginary average, because a concrete example is easier to argue with than a neutral one. If you work elsewhere, change the three rate cells in section 2 and the manual baseline rate in section 1 first. The shape of the comparison holds; the absolute numbers will not.</t>
  </si>
  <si>
    <t xml:space="preserve">How to use it</t>
  </si>
  <si>
    <t xml:space="preserve">1. Open the Cost Model tab. Overwrite every blue cell. Yellow marks the ones you must set before anything else is meaningful.</t>
  </si>
  <si>
    <t xml:space="preserve">2. Do not fill it in from intuition. Fill it in from a trial. The Trial Protocol in the kit tells you what to log.</t>
  </si>
  <si>
    <t xml:space="preserve">3. Argue about row 63, cost per acceptable outcome — not row 58, cost per case.</t>
  </si>
  <si>
    <t xml:space="preserve">4. Compare against the Worked Example tab to see whether your escalation and upkeep assumptions are wishful.</t>
  </si>
  <si>
    <t xml:space="preserve">The nine lines teams leave out</t>
  </si>
  <si>
    <t xml:space="preserve">Marked in red in the model: retries and failed tool calls · review minutes per reviewed case · engineer minutes per escalation · eval maintenance · model-version re-qualification · prompt and regression testing · observability and eval tooling · incident and on-call load · cases the system declines and a human finishes by hand.</t>
  </si>
  <si>
    <t xml:space="preserve">The point</t>
  </si>
  <si>
    <t xml:space="preserve">An agent proposal is also a commitment to operate an agent. This sheet turns that sentence into a number you can take to a budget conversation. Sometimes the number says build it. The worked example is a case where it did not, and where the build was still worth doing — because it produced the written specification that made the cheap option good.</t>
  </si>
  <si>
    <t xml:space="preserve">Made by The Living Craft, where we teach senior engineers and engineering leaders to build agentic systems that survive contact with production. If this sheet was useful, that is what the programme is made of: learning.thelivingcraft.ai</t>
  </si>
  <si>
    <t xml:space="preserve">Honest limits</t>
  </si>
  <si>
    <t xml:space="preserve">This model assumes steady-state volume, one workload, and stable rates. It does not price revenue upside, risk of a wrong irreversible action, or the option value of the capability you build. Those belong in the Decision Memo, in words, not smuggled into a spreadsheet as a fake number.</t>
  </si>
  <si>
    <t xml:space="preserve">Agent Run-Cost Model</t>
  </si>
  <si>
    <t xml:space="preserve">The Living Craft</t>
  </si>
  <si>
    <t xml:space="preserve">A base framework. Fill in the blue cells, and change the structure wherever your workload needs it.</t>
  </si>
  <si>
    <t xml:space="preserve">1 · SCOPE AND BASELINE</t>
  </si>
  <si>
    <t xml:space="preserve">Currency</t>
  </si>
  <si>
    <t xml:space="preserve">free text</t>
  </si>
  <si>
    <t xml:space="preserve">set your currency here</t>
  </si>
  <si>
    <t xml:space="preserve">Cases per month</t>
  </si>
  <si>
    <t xml:space="preserve">count</t>
  </si>
  <si>
    <t xml:space="preserve">Months in the period</t>
  </si>
  <si>
    <t xml:space="preserve">months</t>
  </si>
  <si>
    <t xml:space="preserve">Total cases in the period</t>
  </si>
  <si>
    <t xml:space="preserve">Doing it by hand — minutes per case</t>
  </si>
  <si>
    <t xml:space="preserve">minutes</t>
  </si>
  <si>
    <t xml:space="preserve">Doing it by hand — cost per hour</t>
  </si>
  <si>
    <t xml:space="preserve">currency/hour</t>
  </si>
  <si>
    <t xml:space="preserve">Manual baseline cost for the period</t>
  </si>
  <si>
    <t xml:space="preserve">currency</t>
  </si>
  <si>
    <t xml:space="preserve">2 · RATES (shared across all four arms)</t>
  </si>
  <si>
    <t xml:space="preserve">Engineering day rate</t>
  </si>
  <si>
    <t xml:space="preserve">currency/day</t>
  </si>
  <si>
    <t xml:space="preserve">Engineer cost per hour</t>
  </si>
  <si>
    <t xml:space="preserve">Reviewer cost per hour</t>
  </si>
  <si>
    <t xml:space="preserve">3 · THE ARMS — same cases, one definition of an acceptable outcome</t>
  </si>
  <si>
    <t xml:space="preserve">Rules workflow</t>
  </si>
  <si>
    <t xml:space="preserve">Rules v2 (post-spec)</t>
  </si>
  <si>
    <t xml:space="preserve">Model-assisted</t>
  </si>
  <si>
    <t xml:space="preserve">Full agent</t>
  </si>
  <si>
    <t xml:space="preserve">Deterministic code. No model in the path.</t>
  </si>
  <si>
    <t xml:space="preserve">Same code, rebuilt on the decision rules the agent build forced the team to write down.</t>
  </si>
  <si>
    <t xml:space="preserve">Model drafts a recommendation; a human approves every one.</t>
  </si>
  <si>
    <t xml:space="preserve">Model plans, calls tools, acts. Human reviews a sample and exceptions.</t>
  </si>
  <si>
    <t xml:space="preserve">BUILD — one time</t>
  </si>
  <si>
    <t xml:space="preserve">Engineering days to build</t>
  </si>
  <si>
    <t xml:space="preserve">days</t>
  </si>
  <si>
    <t xml:space="preserve">Engineering days for evals and a test set</t>
  </si>
  <si>
    <t xml:space="preserve">Total build cost</t>
  </si>
  <si>
    <t xml:space="preserve">RUN — model and tools, per month</t>
  </si>
  <si>
    <t xml:space="preserve">Model calls per case (successful)</t>
  </si>
  <si>
    <t xml:space="preserve">calls</t>
  </si>
  <si>
    <t xml:space="preserve">Retry and failure multiplier</t>
  </si>
  <si>
    <t xml:space="preserve">often forgotten</t>
  </si>
  <si>
    <t xml:space="preserve">Cost per model call</t>
  </si>
  <si>
    <t xml:space="preserve">Model cost per month</t>
  </si>
  <si>
    <t xml:space="preserve">Tool and API calls per case</t>
  </si>
  <si>
    <t xml:space="preserve">Cost per tool call</t>
  </si>
  <si>
    <t xml:space="preserve">Tool cost per month</t>
  </si>
  <si>
    <t xml:space="preserve">RUN — the human loop, per month</t>
  </si>
  <si>
    <t xml:space="preserve">Share of cases a human reviews</t>
  </si>
  <si>
    <t xml:space="preserve">%</t>
  </si>
  <si>
    <t xml:space="preserve">Review minutes per reviewed case</t>
  </si>
  <si>
    <t xml:space="preserve">Review cost per month</t>
  </si>
  <si>
    <t xml:space="preserve">Share of cases escalated to an engineer</t>
  </si>
  <si>
    <t xml:space="preserve">Engineer minutes per escalation</t>
  </si>
  <si>
    <t xml:space="preserve">Escalation cost per month</t>
  </si>
  <si>
    <t xml:space="preserve">Share of cases declined or abandoned</t>
  </si>
  <si>
    <t xml:space="preserve">Manual minutes per declined case</t>
  </si>
  <si>
    <t xml:space="preserve">Declined-case cost per month</t>
  </si>
  <si>
    <t xml:space="preserve">RUN — upkeep, per month</t>
  </si>
  <si>
    <t xml:space="preserve">Observability and eval tooling</t>
  </si>
  <si>
    <t xml:space="preserve">Eval maintenance</t>
  </si>
  <si>
    <t xml:space="preserve">Model-version re-qualification</t>
  </si>
  <si>
    <t xml:space="preserve">Prompt and regression testing</t>
  </si>
  <si>
    <t xml:space="preserve">Incident and on-call load</t>
  </si>
  <si>
    <t xml:space="preserve">Upkeep cost per month</t>
  </si>
  <si>
    <t xml:space="preserve">TOTALS</t>
  </si>
  <si>
    <t xml:space="preserve">Run cost per month</t>
  </si>
  <si>
    <t xml:space="preserve">Run cost for the period</t>
  </si>
  <si>
    <t xml:space="preserve">Total cost for the period (build + run)</t>
  </si>
  <si>
    <t xml:space="preserve">Cost per case</t>
  </si>
  <si>
    <t xml:space="preserve">QUALITY — because cost per case is the wrong number on its own</t>
  </si>
  <si>
    <t xml:space="preserve">Acceptable-outcome rate</t>
  </si>
  <si>
    <t xml:space="preserve">Acceptable outcomes in the period</t>
  </si>
  <si>
    <t xml:space="preserve">Cost per acceptable outcome</t>
  </si>
  <si>
    <t xml:space="preserve">AGAINST THE MANUAL BASELINE</t>
  </si>
  <si>
    <t xml:space="preserve">Net position for the period</t>
  </si>
  <si>
    <t xml:space="preserve">Months to break even on the build</t>
  </si>
  <si>
    <t xml:space="preserve">Assumptions and provenance</t>
  </si>
  <si>
    <t xml:space="preserve">— Every blue cell is an assumption you own. Nothing here is a benchmark — there is no industry number for your escalation rate.</t>
  </si>
  <si>
    <t xml:space="preserve">— Retry multiplier: total model calls divided by successful ones. Include timeouts, tool errors, and loop re-entries, not just refusals.</t>
  </si>
  <si>
    <t xml:space="preserve">— Escalation is the line that decides most of these comparisons. Measure it in a trial; do not estimate it from a demo.</t>
  </si>
  <si>
    <t xml:space="preserve">— Model-version re-qualification is days per year, spread monthly. Count every re-run of your eval set after a model or SDK update.</t>
  </si>
  <si>
    <t xml:space="preserve">— Acceptable-outcome rate must come from one written definition applied to all arms by the same reviewer. Otherwise the comparison is theatre.</t>
  </si>
  <si>
    <t xml:space="preserve">— Cost per acceptable outcome is the number to argue about. Cost per case rewards a system that quietly declines the hard ones.</t>
  </si>
  <si>
    <t xml:space="preserve">Worked example: an ordering agent across 40 sites in India. Every figure is in Indian rupees at Indian rates.</t>
  </si>
  <si>
    <t xml:space="preserve">INR (Rs.)</t>
  </si>
  <si>
    <t xml:space="preserve">— This example is Indian. Volumes, day rates and hourly rates are set for an Indian team, and every figure is in Indian rupees. If you are costing this elsewhere, replace all three rate cells in section 2 and the manual baseline rate in section 1 before you read a single total.</t>
  </si>
  <si>
    <t xml:space="preserve">— The figures are illustrative and composite. They are shaped to be plausible for 2,000 purchase orders a month in India, not drawn from one company's books.</t>
  </si>
</sst>
</file>

<file path=xl/styles.xml><?xml version="1.0" encoding="utf-8"?>
<styleSheet xmlns="http://schemas.openxmlformats.org/spreadsheetml/2006/main">
  <numFmts count="7">
    <numFmt numFmtId="164" formatCode="General"/>
    <numFmt numFmtId="165" formatCode="#,##0;\(#,##0\);\-"/>
    <numFmt numFmtId="166" formatCode="0"/>
    <numFmt numFmtId="167" formatCode="0.0"/>
    <numFmt numFmtId="168" formatCode="0.00"/>
    <numFmt numFmtId="169" formatCode="#,##0.00;\(#,##0.00\);\-"/>
    <numFmt numFmtId="170" formatCode="0.0%;\(0.0%\);\-"/>
  </numFmts>
  <fonts count="14">
    <font>
      <sz val="11"/>
      <color theme="1"/>
      <name val="Calibri"/>
      <family val="2"/>
      <charset val="1"/>
    </font>
    <font>
      <sz val="10"/>
      <name val="Arial"/>
      <family val="0"/>
    </font>
    <font>
      <sz val="10"/>
      <name val="Arial"/>
      <family val="0"/>
    </font>
    <font>
      <sz val="10"/>
      <name val="Arial"/>
      <family val="0"/>
    </font>
    <font>
      <b val="true"/>
      <sz val="14"/>
      <name val="Arial"/>
      <family val="0"/>
      <charset val="1"/>
    </font>
    <font>
      <b val="true"/>
      <sz val="10"/>
      <color rgb="FF2F3E46"/>
      <name val="Arial"/>
      <family val="0"/>
      <charset val="1"/>
    </font>
    <font>
      <sz val="10"/>
      <name val="Arial"/>
      <family val="0"/>
      <charset val="1"/>
    </font>
    <font>
      <b val="true"/>
      <sz val="10"/>
      <name val="Arial"/>
      <family val="0"/>
      <charset val="1"/>
    </font>
    <font>
      <i val="true"/>
      <sz val="10"/>
      <color rgb="FF666666"/>
      <name val="Arial"/>
      <family val="0"/>
      <charset val="1"/>
    </font>
    <font>
      <b val="true"/>
      <sz val="10"/>
      <color rgb="FFFFFFFF"/>
      <name val="Arial"/>
      <family val="0"/>
      <charset val="1"/>
    </font>
    <font>
      <i val="true"/>
      <sz val="9"/>
      <color rgb="FF666666"/>
      <name val="Arial"/>
      <family val="0"/>
      <charset val="1"/>
    </font>
    <font>
      <sz val="10"/>
      <color rgb="FF0000FF"/>
      <name val="Arial"/>
      <family val="0"/>
      <charset val="1"/>
    </font>
    <font>
      <i val="true"/>
      <sz val="9"/>
      <color rgb="FFB00020"/>
      <name val="Arial"/>
      <family val="0"/>
      <charset val="1"/>
    </font>
    <font>
      <b val="true"/>
      <sz val="9"/>
      <color rgb="FF2F3E46"/>
      <name val="Arial"/>
      <family val="0"/>
      <charset val="1"/>
    </font>
  </fonts>
  <fills count="5">
    <fill>
      <patternFill patternType="none"/>
    </fill>
    <fill>
      <patternFill patternType="gray125"/>
    </fill>
    <fill>
      <patternFill patternType="solid">
        <fgColor rgb="FF2F3E46"/>
        <bgColor rgb="FF333300"/>
      </patternFill>
    </fill>
    <fill>
      <patternFill patternType="solid">
        <fgColor rgb="FFFFFF00"/>
        <bgColor rgb="FFFFFF00"/>
      </patternFill>
    </fill>
    <fill>
      <patternFill patternType="solid">
        <fgColor rgb="FFEFEFEF"/>
        <bgColor rgb="FFFFFFFF"/>
      </patternFill>
    </fill>
  </fills>
  <borders count="2">
    <border diagonalUp="false" diagonalDown="false">
      <left/>
      <right/>
      <top/>
      <bottom/>
      <diagonal/>
    </border>
    <border diagonalUp="false" diagonalDown="false">
      <left/>
      <right/>
      <top style="medium">
        <color rgb="FF2F3E46"/>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2"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3" borderId="0" xfId="0" applyFont="true" applyBorder="false" applyAlignment="false" applyProtection="false">
      <alignment horizontal="general" vertical="bottom" textRotation="0" wrapText="false" indent="0" shrinkToFit="false"/>
      <protection locked="true" hidden="false"/>
    </xf>
    <xf numFmtId="165" fontId="11" fillId="3" borderId="0" xfId="0" applyFont="true" applyBorder="false" applyAlignment="false" applyProtection="false">
      <alignment horizontal="general" vertical="bottom" textRotation="0" wrapText="false" indent="0" shrinkToFit="false"/>
      <protection locked="true" hidden="false"/>
    </xf>
    <xf numFmtId="166" fontId="11" fillId="3" borderId="0" xfId="0" applyFont="true" applyBorder="false" applyAlignment="false" applyProtection="false">
      <alignment horizontal="general" vertical="bottom" textRotation="0" wrapText="false" indent="0" shrinkToFit="false"/>
      <protection locked="true" hidden="false"/>
    </xf>
    <xf numFmtId="165" fontId="6" fillId="0" borderId="0" xfId="0" applyFont="true" applyBorder="false" applyAlignment="false" applyProtection="false">
      <alignment horizontal="general" vertical="bottom" textRotation="0" wrapText="false" indent="0" shrinkToFit="false"/>
      <protection locked="true" hidden="false"/>
    </xf>
    <xf numFmtId="167" fontId="11" fillId="3"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9" fillId="2" borderId="0" xfId="0" applyFont="true" applyBorder="fals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7" fillId="4" borderId="1" xfId="0" applyFont="true" applyBorder="true" applyAlignment="false" applyProtection="false">
      <alignment horizontal="general" vertical="bottom" textRotation="0" wrapText="fals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8" fontId="11" fillId="3"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9" fontId="11" fillId="3" borderId="0" xfId="0" applyFont="true" applyBorder="false" applyAlignment="false" applyProtection="false">
      <alignment horizontal="general" vertical="bottom" textRotation="0" wrapText="false" indent="0" shrinkToFit="false"/>
      <protection locked="true" hidden="false"/>
    </xf>
    <xf numFmtId="170" fontId="11" fillId="3" borderId="0" xfId="0" applyFont="true" applyBorder="false" applyAlignment="false" applyProtection="false">
      <alignment horizontal="general" vertical="bottom" textRotation="0" wrapText="false" indent="0" shrinkToFit="false"/>
      <protection locked="true" hidden="false"/>
    </xf>
    <xf numFmtId="169" fontId="6" fillId="0" borderId="0" xfId="0" applyFont="true" applyBorder="false" applyAlignment="false" applyProtection="false">
      <alignment horizontal="general" vertical="bottom" textRotation="0" wrapText="false" indent="0" shrinkToFit="false"/>
      <protection locked="true" hidden="false"/>
    </xf>
    <xf numFmtId="169" fontId="7" fillId="0" borderId="0" xfId="0" applyFont="true" applyBorder="false" applyAlignment="false" applyProtection="false">
      <alignment horizontal="general" vertical="bottom" textRotation="0" wrapText="false" indent="0" shrinkToFit="false"/>
      <protection locked="true" hidden="false"/>
    </xf>
    <xf numFmtId="167" fontId="6"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66" fontId="11" fillId="0" borderId="0" xfId="0" applyFont="true" applyBorder="false" applyAlignment="false" applyProtection="false">
      <alignment horizontal="general" vertical="bottom" textRotation="0" wrapText="false" indent="0" shrinkToFit="false"/>
      <protection locked="true" hidden="false"/>
    </xf>
    <xf numFmtId="167" fontId="11" fillId="0" borderId="0" xfId="0" applyFont="true" applyBorder="false" applyAlignment="false" applyProtection="false">
      <alignment horizontal="general" vertical="bottom" textRotation="0" wrapText="false" indent="0" shrinkToFit="false"/>
      <protection locked="true" hidden="false"/>
    </xf>
    <xf numFmtId="168" fontId="11" fillId="0" borderId="0" xfId="0" applyFont="true" applyBorder="false" applyAlignment="false" applyProtection="false">
      <alignment horizontal="general" vertical="bottom" textRotation="0" wrapText="false" indent="0" shrinkToFit="false"/>
      <protection locked="true" hidden="false"/>
    </xf>
    <xf numFmtId="169" fontId="11" fillId="0" borderId="0" xfId="0" applyFont="true" applyBorder="false" applyAlignment="false" applyProtection="false">
      <alignment horizontal="general" vertical="bottom" textRotation="0" wrapText="false" indent="0" shrinkToFit="false"/>
      <protection locked="true" hidden="false"/>
    </xf>
    <xf numFmtId="170" fontId="11"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B00020"/>
      <rgbColor rgb="FF008000"/>
      <rgbColor rgb="FF000080"/>
      <rgbColor rgb="FF808000"/>
      <rgbColor rgb="FF800080"/>
      <rgbColor rgb="FF008080"/>
      <rgbColor rgb="FFC0C0C0"/>
      <rgbColor rgb="FF808080"/>
      <rgbColor rgb="FF9999FF"/>
      <rgbColor rgb="FF993366"/>
      <rgbColor rgb="FFEFEFEF"/>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333399"/>
      <rgbColor rgb="FF2F3E46"/>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0"/>
  </cols>
  <sheetData>
    <row r="1" customFormat="false" ht="17.35" hidden="false" customHeight="false" outlineLevel="0" collapsed="false">
      <c r="A1" s="1" t="s">
        <v>0</v>
      </c>
    </row>
    <row r="2" customFormat="false" ht="15" hidden="false" customHeight="false" outlineLevel="0" collapsed="false">
      <c r="A2" s="2" t="s">
        <v>1</v>
      </c>
    </row>
    <row r="3" customFormat="false" ht="15" hidden="false" customHeight="false" outlineLevel="0" collapsed="false">
      <c r="A3" s="3"/>
    </row>
    <row r="4" customFormat="false" ht="15" hidden="false" customHeight="false" outlineLevel="0" collapsed="false">
      <c r="A4" s="4" t="s">
        <v>2</v>
      </c>
    </row>
    <row r="5" customFormat="false" ht="45" hidden="false" customHeight="true" outlineLevel="0" collapsed="false">
      <c r="A5" s="3" t="s">
        <v>3</v>
      </c>
    </row>
    <row r="6" customFormat="false" ht="15" hidden="false" customHeight="false" outlineLevel="0" collapsed="false">
      <c r="A6" s="3"/>
    </row>
    <row r="7" customFormat="false" ht="15" hidden="false" customHeight="false" outlineLevel="0" collapsed="false">
      <c r="A7" s="4" t="s">
        <v>4</v>
      </c>
    </row>
    <row r="8" customFormat="false" ht="90" hidden="false" customHeight="true" outlineLevel="0" collapsed="false">
      <c r="A8" s="3" t="s">
        <v>5</v>
      </c>
    </row>
    <row r="9" customFormat="false" ht="15" hidden="false" customHeight="false" outlineLevel="0" collapsed="false">
      <c r="A9" s="3"/>
    </row>
    <row r="10" customFormat="false" ht="15" hidden="false" customHeight="false" outlineLevel="0" collapsed="false">
      <c r="A10" s="4" t="s">
        <v>6</v>
      </c>
    </row>
    <row r="11" customFormat="false" ht="75" hidden="false" customHeight="true" outlineLevel="0" collapsed="false">
      <c r="A11" s="3" t="s">
        <v>7</v>
      </c>
    </row>
    <row r="12" customFormat="false" ht="15" hidden="false" customHeight="false" outlineLevel="0" collapsed="false">
      <c r="A12" s="3"/>
    </row>
    <row r="13" customFormat="false" ht="15" hidden="false" customHeight="false" outlineLevel="0" collapsed="false">
      <c r="A13" s="4" t="s">
        <v>8</v>
      </c>
    </row>
    <row r="14" customFormat="false" ht="30" hidden="false" customHeight="true" outlineLevel="0" collapsed="false">
      <c r="A14" s="3" t="s">
        <v>9</v>
      </c>
    </row>
    <row r="15" customFormat="false" ht="30" hidden="false" customHeight="true" outlineLevel="0" collapsed="false">
      <c r="A15" s="3" t="s">
        <v>10</v>
      </c>
    </row>
    <row r="16" customFormat="false" ht="15" hidden="false" customHeight="false" outlineLevel="0" collapsed="false">
      <c r="A16" s="3" t="s">
        <v>11</v>
      </c>
    </row>
    <row r="17" customFormat="false" ht="15" hidden="false" customHeight="false" outlineLevel="0" collapsed="false">
      <c r="A17" s="3" t="s">
        <v>12</v>
      </c>
    </row>
    <row r="18" customFormat="false" ht="15" hidden="false" customHeight="false" outlineLevel="0" collapsed="false">
      <c r="A18" s="3"/>
    </row>
    <row r="19" customFormat="false" ht="15" hidden="false" customHeight="false" outlineLevel="0" collapsed="false">
      <c r="A19" s="4" t="s">
        <v>13</v>
      </c>
    </row>
    <row r="20" customFormat="false" ht="45" hidden="false" customHeight="true" outlineLevel="0" collapsed="false">
      <c r="A20" s="3" t="s">
        <v>14</v>
      </c>
    </row>
    <row r="21" customFormat="false" ht="15" hidden="false" customHeight="false" outlineLevel="0" collapsed="false">
      <c r="A21" s="3"/>
    </row>
    <row r="22" customFormat="false" ht="15" hidden="false" customHeight="false" outlineLevel="0" collapsed="false">
      <c r="A22" s="4" t="s">
        <v>15</v>
      </c>
    </row>
    <row r="23" customFormat="false" ht="60" hidden="false" customHeight="true" outlineLevel="0" collapsed="false">
      <c r="A23" s="3" t="s">
        <v>16</v>
      </c>
    </row>
    <row r="24" customFormat="false" ht="15" hidden="false" customHeight="false" outlineLevel="0" collapsed="false">
      <c r="A24" s="3"/>
    </row>
    <row r="25" customFormat="false" ht="45" hidden="false" customHeight="true" outlineLevel="0" collapsed="false">
      <c r="A25" s="3" t="s">
        <v>17</v>
      </c>
    </row>
    <row r="26" customFormat="false" ht="15" hidden="false" customHeight="false" outlineLevel="0" collapsed="false">
      <c r="A26" s="3"/>
    </row>
    <row r="27" customFormat="false" ht="15" hidden="false" customHeight="false" outlineLevel="0" collapsed="false">
      <c r="A27" s="4" t="s">
        <v>18</v>
      </c>
    </row>
    <row r="28" customFormat="false" ht="45" hidden="false" customHeight="true" outlineLevel="0" collapsed="false">
      <c r="A28" s="3" t="s">
        <v>19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7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2" min="2" style="0" width="22"/>
    <col collapsed="false" customWidth="true" hidden="false" outlineLevel="0" max="6" min="3" style="0" width="17"/>
  </cols>
  <sheetData>
    <row r="1" customFormat="false" ht="17.35" hidden="false" customHeight="false" outlineLevel="0" collapsed="false">
      <c r="A1" s="5" t="s">
        <v>20</v>
      </c>
      <c r="F1" s="6" t="s">
        <v>21</v>
      </c>
    </row>
    <row r="2" customFormat="false" ht="15" hidden="false" customHeight="false" outlineLevel="0" collapsed="false">
      <c r="A2" s="7" t="s">
        <v>22</v>
      </c>
    </row>
    <row r="4" customFormat="false" ht="15" hidden="false" customHeight="false" outlineLevel="0" collapsed="false">
      <c r="A4" s="8" t="s">
        <v>23</v>
      </c>
      <c r="B4" s="8"/>
      <c r="C4" s="8"/>
      <c r="D4" s="8"/>
      <c r="E4" s="8"/>
      <c r="F4" s="8"/>
    </row>
    <row r="5" customFormat="false" ht="15" hidden="false" customHeight="false" outlineLevel="0" collapsed="false">
      <c r="A5" s="9" t="s">
        <v>24</v>
      </c>
      <c r="B5" s="10" t="s">
        <v>25</v>
      </c>
      <c r="C5" s="11" t="s">
        <v>26</v>
      </c>
    </row>
    <row r="6" customFormat="false" ht="15" hidden="false" customHeight="false" outlineLevel="0" collapsed="false">
      <c r="A6" s="9" t="s">
        <v>27</v>
      </c>
      <c r="B6" s="10" t="s">
        <v>28</v>
      </c>
      <c r="C6" s="12" t="n">
        <v>1000</v>
      </c>
    </row>
    <row r="7" customFormat="false" ht="15" hidden="false" customHeight="false" outlineLevel="0" collapsed="false">
      <c r="A7" s="9" t="s">
        <v>29</v>
      </c>
      <c r="B7" s="10" t="s">
        <v>30</v>
      </c>
      <c r="C7" s="13" t="n">
        <v>12</v>
      </c>
    </row>
    <row r="8" customFormat="false" ht="15" hidden="false" customHeight="false" outlineLevel="0" collapsed="false">
      <c r="A8" s="9" t="s">
        <v>31</v>
      </c>
      <c r="B8" s="10" t="s">
        <v>28</v>
      </c>
      <c r="C8" s="14" t="n">
        <f aca="false">C6*C7</f>
        <v>12000</v>
      </c>
    </row>
    <row r="9" customFormat="false" ht="15" hidden="false" customHeight="false" outlineLevel="0" collapsed="false">
      <c r="A9" s="9" t="s">
        <v>32</v>
      </c>
      <c r="B9" s="10" t="s">
        <v>33</v>
      </c>
      <c r="C9" s="15" t="n">
        <v>20</v>
      </c>
    </row>
    <row r="10" customFormat="false" ht="15" hidden="false" customHeight="false" outlineLevel="0" collapsed="false">
      <c r="A10" s="9" t="s">
        <v>34</v>
      </c>
      <c r="B10" s="10" t="s">
        <v>35</v>
      </c>
      <c r="C10" s="12" t="n">
        <v>600</v>
      </c>
    </row>
    <row r="11" customFormat="false" ht="15" hidden="false" customHeight="false" outlineLevel="0" collapsed="false">
      <c r="A11" s="16" t="s">
        <v>36</v>
      </c>
      <c r="B11" s="10" t="s">
        <v>37</v>
      </c>
      <c r="C11" s="14" t="n">
        <f aca="false">C8*C9/60*C10</f>
        <v>2400000</v>
      </c>
    </row>
    <row r="13" customFormat="false" ht="15" hidden="false" customHeight="false" outlineLevel="0" collapsed="false">
      <c r="A13" s="8" t="s">
        <v>38</v>
      </c>
      <c r="B13" s="8"/>
      <c r="C13" s="8"/>
      <c r="D13" s="8"/>
      <c r="E13" s="8"/>
      <c r="F13" s="8"/>
    </row>
    <row r="14" customFormat="false" ht="15" hidden="false" customHeight="false" outlineLevel="0" collapsed="false">
      <c r="A14" s="9" t="s">
        <v>39</v>
      </c>
      <c r="B14" s="10" t="s">
        <v>40</v>
      </c>
      <c r="C14" s="12" t="n">
        <v>20000</v>
      </c>
    </row>
    <row r="15" customFormat="false" ht="15" hidden="false" customHeight="false" outlineLevel="0" collapsed="false">
      <c r="A15" s="9" t="s">
        <v>41</v>
      </c>
      <c r="B15" s="10" t="s">
        <v>35</v>
      </c>
      <c r="C15" s="12" t="n">
        <v>2500</v>
      </c>
    </row>
    <row r="16" customFormat="false" ht="15" hidden="false" customHeight="false" outlineLevel="0" collapsed="false">
      <c r="A16" s="9" t="s">
        <v>42</v>
      </c>
      <c r="B16" s="10" t="s">
        <v>35</v>
      </c>
      <c r="C16" s="12" t="n">
        <v>600</v>
      </c>
    </row>
    <row r="18" customFormat="false" ht="23.85" hidden="false" customHeight="false" outlineLevel="0" collapsed="false">
      <c r="A18" s="8" t="s">
        <v>43</v>
      </c>
      <c r="B18" s="8"/>
      <c r="C18" s="17" t="s">
        <v>44</v>
      </c>
      <c r="D18" s="17" t="s">
        <v>45</v>
      </c>
      <c r="E18" s="17" t="s">
        <v>46</v>
      </c>
      <c r="F18" s="17" t="s">
        <v>47</v>
      </c>
    </row>
    <row r="19" customFormat="false" ht="45.75" hidden="false" customHeight="true" outlineLevel="0" collapsed="false">
      <c r="C19" s="18" t="s">
        <v>48</v>
      </c>
      <c r="D19" s="18" t="s">
        <v>49</v>
      </c>
      <c r="E19" s="18" t="s">
        <v>50</v>
      </c>
      <c r="F19" s="18" t="s">
        <v>51</v>
      </c>
    </row>
    <row r="21" customFormat="false" ht="15" hidden="false" customHeight="false" outlineLevel="0" collapsed="false">
      <c r="A21" s="19" t="s">
        <v>52</v>
      </c>
      <c r="B21" s="20"/>
      <c r="C21" s="20"/>
      <c r="D21" s="20"/>
      <c r="E21" s="20"/>
      <c r="F21" s="20"/>
    </row>
    <row r="22" customFormat="false" ht="15" hidden="false" customHeight="false" outlineLevel="0" collapsed="false">
      <c r="A22" s="9" t="s">
        <v>53</v>
      </c>
      <c r="B22" s="10" t="s">
        <v>54</v>
      </c>
      <c r="C22" s="15" t="n">
        <v>20</v>
      </c>
      <c r="D22" s="15" t="n">
        <v>30</v>
      </c>
      <c r="E22" s="15" t="n">
        <v>40</v>
      </c>
      <c r="F22" s="15" t="n">
        <v>80</v>
      </c>
    </row>
    <row r="23" customFormat="false" ht="15" hidden="false" customHeight="false" outlineLevel="0" collapsed="false">
      <c r="A23" s="9" t="s">
        <v>55</v>
      </c>
      <c r="B23" s="10" t="s">
        <v>54</v>
      </c>
      <c r="C23" s="15" t="n">
        <v>0</v>
      </c>
      <c r="D23" s="15" t="n">
        <v>0</v>
      </c>
      <c r="E23" s="15" t="n">
        <v>5</v>
      </c>
      <c r="F23" s="15" t="n">
        <v>20</v>
      </c>
    </row>
    <row r="24" customFormat="false" ht="15" hidden="false" customHeight="false" outlineLevel="0" collapsed="false">
      <c r="A24" s="16" t="s">
        <v>56</v>
      </c>
      <c r="B24" s="10" t="s">
        <v>37</v>
      </c>
      <c r="C24" s="21" t="n">
        <f aca="false">(C22+C23)*$C$14</f>
        <v>400000</v>
      </c>
      <c r="D24" s="21" t="n">
        <f aca="false">(D22+D23)*$C$14</f>
        <v>600000</v>
      </c>
      <c r="E24" s="21" t="n">
        <f aca="false">(E22+E23)*$C$14</f>
        <v>900000</v>
      </c>
      <c r="F24" s="21" t="n">
        <f aca="false">(F22+F23)*$C$14</f>
        <v>2000000</v>
      </c>
    </row>
    <row r="26" customFormat="false" ht="15" hidden="false" customHeight="false" outlineLevel="0" collapsed="false">
      <c r="A26" s="19" t="s">
        <v>57</v>
      </c>
      <c r="B26" s="20"/>
      <c r="C26" s="20"/>
      <c r="D26" s="20"/>
      <c r="E26" s="20"/>
      <c r="F26" s="20"/>
    </row>
    <row r="27" customFormat="false" ht="15" hidden="false" customHeight="false" outlineLevel="0" collapsed="false">
      <c r="A27" s="9" t="s">
        <v>58</v>
      </c>
      <c r="B27" s="10" t="s">
        <v>59</v>
      </c>
      <c r="C27" s="22" t="n">
        <v>0</v>
      </c>
      <c r="D27" s="22" t="n">
        <v>0</v>
      </c>
      <c r="E27" s="22" t="n">
        <v>1</v>
      </c>
      <c r="F27" s="22" t="n">
        <v>5</v>
      </c>
    </row>
    <row r="28" customFormat="false" ht="15" hidden="false" customHeight="false" outlineLevel="0" collapsed="false">
      <c r="A28" s="9" t="s">
        <v>60</v>
      </c>
      <c r="B28" s="23" t="s">
        <v>61</v>
      </c>
      <c r="C28" s="22" t="n">
        <v>1</v>
      </c>
      <c r="D28" s="22" t="n">
        <v>1</v>
      </c>
      <c r="E28" s="22" t="n">
        <v>1.15</v>
      </c>
      <c r="F28" s="22" t="n">
        <v>1.3</v>
      </c>
    </row>
    <row r="29" customFormat="false" ht="15" hidden="false" customHeight="false" outlineLevel="0" collapsed="false">
      <c r="A29" s="9" t="s">
        <v>62</v>
      </c>
      <c r="B29" s="10" t="s">
        <v>37</v>
      </c>
      <c r="C29" s="24" t="n">
        <v>0</v>
      </c>
      <c r="D29" s="24" t="n">
        <v>0</v>
      </c>
      <c r="E29" s="24" t="n">
        <v>2</v>
      </c>
      <c r="F29" s="24" t="n">
        <v>2</v>
      </c>
    </row>
    <row r="30" customFormat="false" ht="15" hidden="false" customHeight="false" outlineLevel="0" collapsed="false">
      <c r="A30" s="9" t="s">
        <v>63</v>
      </c>
      <c r="B30" s="10" t="s">
        <v>37</v>
      </c>
      <c r="C30" s="14" t="n">
        <f aca="false">$C$6*C27*C28*C29</f>
        <v>0</v>
      </c>
      <c r="D30" s="14" t="n">
        <f aca="false">$C$6*D27*D28*D29</f>
        <v>0</v>
      </c>
      <c r="E30" s="14" t="n">
        <f aca="false">$C$6*E27*E28*E29</f>
        <v>2300</v>
      </c>
      <c r="F30" s="14" t="n">
        <f aca="false">$C$6*F27*F28*F29</f>
        <v>13000</v>
      </c>
    </row>
    <row r="31" customFormat="false" ht="15" hidden="false" customHeight="false" outlineLevel="0" collapsed="false">
      <c r="A31" s="9" t="s">
        <v>64</v>
      </c>
      <c r="B31" s="10" t="s">
        <v>59</v>
      </c>
      <c r="C31" s="22" t="n">
        <v>0</v>
      </c>
      <c r="D31" s="22" t="n">
        <v>0</v>
      </c>
      <c r="E31" s="22" t="n">
        <v>1</v>
      </c>
      <c r="F31" s="22" t="n">
        <v>4</v>
      </c>
    </row>
    <row r="32" customFormat="false" ht="15" hidden="false" customHeight="false" outlineLevel="0" collapsed="false">
      <c r="A32" s="9" t="s">
        <v>65</v>
      </c>
      <c r="B32" s="10" t="s">
        <v>37</v>
      </c>
      <c r="C32" s="24" t="n">
        <v>0.5</v>
      </c>
      <c r="D32" s="24" t="n">
        <v>0.5</v>
      </c>
      <c r="E32" s="24" t="n">
        <v>0.5</v>
      </c>
      <c r="F32" s="24" t="n">
        <v>0.5</v>
      </c>
    </row>
    <row r="33" customFormat="false" ht="15" hidden="false" customHeight="false" outlineLevel="0" collapsed="false">
      <c r="A33" s="9" t="s">
        <v>66</v>
      </c>
      <c r="B33" s="10" t="s">
        <v>37</v>
      </c>
      <c r="C33" s="14" t="n">
        <f aca="false">$C$6*C31*C32</f>
        <v>0</v>
      </c>
      <c r="D33" s="14" t="n">
        <f aca="false">$C$6*D31*D32</f>
        <v>0</v>
      </c>
      <c r="E33" s="14" t="n">
        <f aca="false">$C$6*E31*E32</f>
        <v>500</v>
      </c>
      <c r="F33" s="14" t="n">
        <f aca="false">$C$6*F31*F32</f>
        <v>2000</v>
      </c>
    </row>
    <row r="35" customFormat="false" ht="15" hidden="false" customHeight="false" outlineLevel="0" collapsed="false">
      <c r="A35" s="19" t="s">
        <v>67</v>
      </c>
      <c r="B35" s="20"/>
      <c r="C35" s="20"/>
      <c r="D35" s="20"/>
      <c r="E35" s="20"/>
      <c r="F35" s="20"/>
    </row>
    <row r="36" customFormat="false" ht="15" hidden="false" customHeight="false" outlineLevel="0" collapsed="false">
      <c r="A36" s="9" t="s">
        <v>68</v>
      </c>
      <c r="B36" s="10" t="s">
        <v>69</v>
      </c>
      <c r="C36" s="25" t="n">
        <v>0.1</v>
      </c>
      <c r="D36" s="25" t="n">
        <v>0.1</v>
      </c>
      <c r="E36" s="25" t="n">
        <v>1</v>
      </c>
      <c r="F36" s="25" t="n">
        <v>0.2</v>
      </c>
    </row>
    <row r="37" customFormat="false" ht="15" hidden="false" customHeight="false" outlineLevel="0" collapsed="false">
      <c r="A37" s="9" t="s">
        <v>70</v>
      </c>
      <c r="B37" s="23" t="s">
        <v>61</v>
      </c>
      <c r="C37" s="15" t="n">
        <v>5</v>
      </c>
      <c r="D37" s="15" t="n">
        <v>5</v>
      </c>
      <c r="E37" s="15" t="n">
        <v>2</v>
      </c>
      <c r="F37" s="15" t="n">
        <v>5</v>
      </c>
    </row>
    <row r="38" customFormat="false" ht="15" hidden="false" customHeight="false" outlineLevel="0" collapsed="false">
      <c r="A38" s="9" t="s">
        <v>71</v>
      </c>
      <c r="B38" s="10" t="s">
        <v>37</v>
      </c>
      <c r="C38" s="14" t="n">
        <f aca="false">$C$6*C36*C37/60*$C$16</f>
        <v>5000</v>
      </c>
      <c r="D38" s="14" t="n">
        <f aca="false">$C$6*D36*D37/60*$C$16</f>
        <v>5000</v>
      </c>
      <c r="E38" s="14" t="n">
        <f aca="false">$C$6*E36*E37/60*$C$16</f>
        <v>20000</v>
      </c>
      <c r="F38" s="14" t="n">
        <f aca="false">$C$6*F36*F37/60*$C$16</f>
        <v>10000</v>
      </c>
    </row>
    <row r="39" customFormat="false" ht="15" hidden="false" customHeight="false" outlineLevel="0" collapsed="false">
      <c r="A39" s="9" t="s">
        <v>72</v>
      </c>
      <c r="B39" s="10" t="s">
        <v>69</v>
      </c>
      <c r="C39" s="25" t="n">
        <v>0.01</v>
      </c>
      <c r="D39" s="25" t="n">
        <v>0.01</v>
      </c>
      <c r="E39" s="25" t="n">
        <v>0.02</v>
      </c>
      <c r="F39" s="25" t="n">
        <v>0.05</v>
      </c>
    </row>
    <row r="40" customFormat="false" ht="15" hidden="false" customHeight="false" outlineLevel="0" collapsed="false">
      <c r="A40" s="9" t="s">
        <v>73</v>
      </c>
      <c r="B40" s="23" t="s">
        <v>61</v>
      </c>
      <c r="C40" s="15" t="n">
        <v>20</v>
      </c>
      <c r="D40" s="15" t="n">
        <v>20</v>
      </c>
      <c r="E40" s="15" t="n">
        <v>20</v>
      </c>
      <c r="F40" s="15" t="n">
        <v>30</v>
      </c>
    </row>
    <row r="41" customFormat="false" ht="15" hidden="false" customHeight="false" outlineLevel="0" collapsed="false">
      <c r="A41" s="9" t="s">
        <v>74</v>
      </c>
      <c r="B41" s="10" t="s">
        <v>37</v>
      </c>
      <c r="C41" s="14" t="n">
        <f aca="false">$C$6*C39*C40/60*$C$15</f>
        <v>8333.33333333333</v>
      </c>
      <c r="D41" s="14" t="n">
        <f aca="false">$C$6*D39*D40/60*$C$15</f>
        <v>8333.33333333333</v>
      </c>
      <c r="E41" s="14" t="n">
        <f aca="false">$C$6*E39*E40/60*$C$15</f>
        <v>16666.6666666667</v>
      </c>
      <c r="F41" s="14" t="n">
        <f aca="false">$C$6*F39*F40/60*$C$15</f>
        <v>62500</v>
      </c>
    </row>
    <row r="42" customFormat="false" ht="15" hidden="false" customHeight="false" outlineLevel="0" collapsed="false">
      <c r="A42" s="9" t="s">
        <v>75</v>
      </c>
      <c r="B42" s="23" t="s">
        <v>61</v>
      </c>
      <c r="C42" s="25" t="n">
        <v>0.1</v>
      </c>
      <c r="D42" s="25" t="n">
        <v>0.05</v>
      </c>
      <c r="E42" s="25" t="n">
        <v>0.03</v>
      </c>
      <c r="F42" s="25" t="n">
        <v>0.02</v>
      </c>
    </row>
    <row r="43" customFormat="false" ht="15" hidden="false" customHeight="false" outlineLevel="0" collapsed="false">
      <c r="A43" s="9" t="s">
        <v>76</v>
      </c>
      <c r="B43" s="10" t="s">
        <v>33</v>
      </c>
      <c r="C43" s="15" t="n">
        <v>10</v>
      </c>
      <c r="D43" s="15" t="n">
        <v>10</v>
      </c>
      <c r="E43" s="15" t="n">
        <v>10</v>
      </c>
      <c r="F43" s="15" t="n">
        <v>10</v>
      </c>
    </row>
    <row r="44" customFormat="false" ht="15" hidden="false" customHeight="false" outlineLevel="0" collapsed="false">
      <c r="A44" s="9" t="s">
        <v>77</v>
      </c>
      <c r="B44" s="10" t="s">
        <v>37</v>
      </c>
      <c r="C44" s="14" t="n">
        <f aca="false">$C$6*C42*C43/60*$C$16</f>
        <v>10000</v>
      </c>
      <c r="D44" s="14" t="n">
        <f aca="false">$C$6*D42*D43/60*$C$16</f>
        <v>5000</v>
      </c>
      <c r="E44" s="14" t="n">
        <f aca="false">$C$6*E42*E43/60*$C$16</f>
        <v>3000</v>
      </c>
      <c r="F44" s="14" t="n">
        <f aca="false">$C$6*F42*F43/60*$C$16</f>
        <v>2000</v>
      </c>
    </row>
    <row r="46" customFormat="false" ht="15" hidden="false" customHeight="false" outlineLevel="0" collapsed="false">
      <c r="A46" s="19" t="s">
        <v>78</v>
      </c>
      <c r="B46" s="20"/>
      <c r="C46" s="20"/>
      <c r="D46" s="20"/>
      <c r="E46" s="20"/>
      <c r="F46" s="20"/>
    </row>
    <row r="47" customFormat="false" ht="15" hidden="false" customHeight="false" outlineLevel="0" collapsed="false">
      <c r="A47" s="9" t="s">
        <v>79</v>
      </c>
      <c r="B47" s="23" t="s">
        <v>61</v>
      </c>
      <c r="C47" s="12" t="n">
        <v>0</v>
      </c>
      <c r="D47" s="12" t="n">
        <v>0</v>
      </c>
      <c r="E47" s="12" t="n">
        <v>5000</v>
      </c>
      <c r="F47" s="12" t="n">
        <v>25000</v>
      </c>
    </row>
    <row r="48" customFormat="false" ht="15" hidden="false" customHeight="false" outlineLevel="0" collapsed="false">
      <c r="A48" s="9" t="s">
        <v>80</v>
      </c>
      <c r="B48" s="23" t="s">
        <v>61</v>
      </c>
      <c r="C48" s="15" t="n">
        <v>0</v>
      </c>
      <c r="D48" s="15" t="n">
        <v>0</v>
      </c>
      <c r="E48" s="15" t="n">
        <v>1</v>
      </c>
      <c r="F48" s="15" t="n">
        <v>3</v>
      </c>
    </row>
    <row r="49" customFormat="false" ht="15" hidden="false" customHeight="false" outlineLevel="0" collapsed="false">
      <c r="A49" s="9" t="s">
        <v>81</v>
      </c>
      <c r="B49" s="23" t="s">
        <v>61</v>
      </c>
      <c r="C49" s="15" t="n">
        <v>0</v>
      </c>
      <c r="D49" s="15" t="n">
        <v>0</v>
      </c>
      <c r="E49" s="15" t="n">
        <v>6</v>
      </c>
      <c r="F49" s="15" t="n">
        <v>24</v>
      </c>
    </row>
    <row r="50" customFormat="false" ht="15" hidden="false" customHeight="false" outlineLevel="0" collapsed="false">
      <c r="A50" s="9" t="s">
        <v>82</v>
      </c>
      <c r="B50" s="23" t="s">
        <v>61</v>
      </c>
      <c r="C50" s="15" t="n">
        <v>0</v>
      </c>
      <c r="D50" s="15" t="n">
        <v>0.25</v>
      </c>
      <c r="E50" s="15" t="n">
        <v>0.5</v>
      </c>
      <c r="F50" s="15" t="n">
        <v>1</v>
      </c>
    </row>
    <row r="51" customFormat="false" ht="15" hidden="false" customHeight="false" outlineLevel="0" collapsed="false">
      <c r="A51" s="9" t="s">
        <v>83</v>
      </c>
      <c r="B51" s="23" t="s">
        <v>61</v>
      </c>
      <c r="C51" s="15" t="n">
        <v>0</v>
      </c>
      <c r="D51" s="15" t="n">
        <v>0</v>
      </c>
      <c r="E51" s="15" t="n">
        <v>0.25</v>
      </c>
      <c r="F51" s="15" t="n">
        <v>1</v>
      </c>
    </row>
    <row r="52" customFormat="false" ht="15" hidden="false" customHeight="false" outlineLevel="0" collapsed="false">
      <c r="A52" s="9" t="s">
        <v>84</v>
      </c>
      <c r="B52" s="10" t="s">
        <v>37</v>
      </c>
      <c r="C52" s="14" t="n">
        <f aca="false">(C47)+(C48+C49/12+C50+C51)*$C$14</f>
        <v>0</v>
      </c>
      <c r="D52" s="14" t="n">
        <f aca="false">(D47)+(D48+D49/12+D50+D51)*$C$14</f>
        <v>5000</v>
      </c>
      <c r="E52" s="14" t="n">
        <f aca="false">(E47)+(E48+E49/12+E50+E51)*$C$14</f>
        <v>50000</v>
      </c>
      <c r="F52" s="14" t="n">
        <f aca="false">(F47)+(F48+F49/12+F50+F51)*$C$14</f>
        <v>165000</v>
      </c>
    </row>
    <row r="54" customFormat="false" ht="15" hidden="false" customHeight="false" outlineLevel="0" collapsed="false">
      <c r="A54" s="19" t="s">
        <v>85</v>
      </c>
      <c r="B54" s="20"/>
      <c r="C54" s="20"/>
      <c r="D54" s="20"/>
      <c r="E54" s="20"/>
      <c r="F54" s="20"/>
    </row>
    <row r="55" customFormat="false" ht="15" hidden="false" customHeight="false" outlineLevel="0" collapsed="false">
      <c r="A55" s="16" t="s">
        <v>86</v>
      </c>
      <c r="B55" s="10" t="s">
        <v>37</v>
      </c>
      <c r="C55" s="21" t="n">
        <f aca="false">C30+C33+C38+C41+C44+C52</f>
        <v>23333.3333333333</v>
      </c>
      <c r="D55" s="21" t="n">
        <f aca="false">D30+D33+D38+D41+D44+D52</f>
        <v>23333.3333333333</v>
      </c>
      <c r="E55" s="21" t="n">
        <f aca="false">E30+E33+E38+E41+E44+E52</f>
        <v>92466.6666666667</v>
      </c>
      <c r="F55" s="21" t="n">
        <f aca="false">F30+F33+F38+F41+F44+F52</f>
        <v>254500</v>
      </c>
    </row>
    <row r="56" customFormat="false" ht="15" hidden="false" customHeight="false" outlineLevel="0" collapsed="false">
      <c r="A56" s="9" t="s">
        <v>87</v>
      </c>
      <c r="B56" s="10" t="s">
        <v>37</v>
      </c>
      <c r="C56" s="14" t="n">
        <f aca="false">C55*$C$7</f>
        <v>280000</v>
      </c>
      <c r="D56" s="14" t="n">
        <f aca="false">D55*$C$7</f>
        <v>280000</v>
      </c>
      <c r="E56" s="14" t="n">
        <f aca="false">E55*$C$7</f>
        <v>1109600</v>
      </c>
      <c r="F56" s="14" t="n">
        <f aca="false">F55*$C$7</f>
        <v>3054000</v>
      </c>
    </row>
    <row r="57" customFormat="false" ht="15" hidden="false" customHeight="false" outlineLevel="0" collapsed="false">
      <c r="A57" s="16" t="s">
        <v>88</v>
      </c>
      <c r="B57" s="10" t="s">
        <v>37</v>
      </c>
      <c r="C57" s="21" t="n">
        <f aca="false">C24+C56</f>
        <v>680000</v>
      </c>
      <c r="D57" s="21" t="n">
        <f aca="false">D24+D56</f>
        <v>880000</v>
      </c>
      <c r="E57" s="21" t="n">
        <f aca="false">E24+E56</f>
        <v>2009600</v>
      </c>
      <c r="F57" s="21" t="n">
        <f aca="false">F24+F56</f>
        <v>5054000</v>
      </c>
    </row>
    <row r="58" customFormat="false" ht="15" hidden="false" customHeight="false" outlineLevel="0" collapsed="false">
      <c r="A58" s="9" t="s">
        <v>89</v>
      </c>
      <c r="B58" s="10" t="s">
        <v>37</v>
      </c>
      <c r="C58" s="26" t="n">
        <f aca="false">C57/$C$8</f>
        <v>56.6666666666667</v>
      </c>
      <c r="D58" s="26" t="n">
        <f aca="false">D57/$C$8</f>
        <v>73.3333333333333</v>
      </c>
      <c r="E58" s="26" t="n">
        <f aca="false">E57/$C$8</f>
        <v>167.466666666667</v>
      </c>
      <c r="F58" s="26" t="n">
        <f aca="false">F57/$C$8</f>
        <v>421.166666666667</v>
      </c>
    </row>
    <row r="60" customFormat="false" ht="15" hidden="false" customHeight="false" outlineLevel="0" collapsed="false">
      <c r="A60" s="19" t="s">
        <v>90</v>
      </c>
      <c r="B60" s="20"/>
      <c r="C60" s="20"/>
      <c r="D60" s="20"/>
      <c r="E60" s="20"/>
      <c r="F60" s="20"/>
    </row>
    <row r="61" customFormat="false" ht="15" hidden="false" customHeight="false" outlineLevel="0" collapsed="false">
      <c r="A61" s="9" t="s">
        <v>91</v>
      </c>
      <c r="B61" s="10" t="s">
        <v>69</v>
      </c>
      <c r="C61" s="25" t="n">
        <v>0.75</v>
      </c>
      <c r="D61" s="25" t="n">
        <v>0.9</v>
      </c>
      <c r="E61" s="25" t="n">
        <v>0.88</v>
      </c>
      <c r="F61" s="25" t="n">
        <v>0.93</v>
      </c>
    </row>
    <row r="62" customFormat="false" ht="15" hidden="false" customHeight="false" outlineLevel="0" collapsed="false">
      <c r="A62" s="9" t="s">
        <v>92</v>
      </c>
      <c r="B62" s="10" t="s">
        <v>28</v>
      </c>
      <c r="C62" s="14" t="n">
        <f aca="false">$C$8*C61</f>
        <v>9000</v>
      </c>
      <c r="D62" s="14" t="n">
        <f aca="false">$C$8*D61</f>
        <v>10800</v>
      </c>
      <c r="E62" s="14" t="n">
        <f aca="false">$C$8*E61</f>
        <v>10560</v>
      </c>
      <c r="F62" s="14" t="n">
        <f aca="false">$C$8*F61</f>
        <v>11160</v>
      </c>
    </row>
    <row r="63" customFormat="false" ht="15" hidden="false" customHeight="false" outlineLevel="0" collapsed="false">
      <c r="A63" s="16" t="s">
        <v>93</v>
      </c>
      <c r="B63" s="10" t="s">
        <v>37</v>
      </c>
      <c r="C63" s="27" t="n">
        <f aca="false">IFERROR(C57/C62,"n/a")</f>
        <v>75.5555555555556</v>
      </c>
      <c r="D63" s="27" t="n">
        <f aca="false">IFERROR(D57/D62,"n/a")</f>
        <v>81.4814814814815</v>
      </c>
      <c r="E63" s="27" t="n">
        <f aca="false">IFERROR(E57/E62,"n/a")</f>
        <v>190.30303030303</v>
      </c>
      <c r="F63" s="27" t="n">
        <f aca="false">IFERROR(F57/F62,"n/a")</f>
        <v>452.867383512545</v>
      </c>
    </row>
    <row r="65" customFormat="false" ht="15" hidden="false" customHeight="false" outlineLevel="0" collapsed="false">
      <c r="A65" s="19" t="s">
        <v>94</v>
      </c>
      <c r="B65" s="20"/>
      <c r="C65" s="20"/>
      <c r="D65" s="20"/>
      <c r="E65" s="20"/>
      <c r="F65" s="20"/>
    </row>
    <row r="66" customFormat="false" ht="15" hidden="false" customHeight="false" outlineLevel="0" collapsed="false">
      <c r="A66" s="16" t="s">
        <v>95</v>
      </c>
      <c r="B66" s="10" t="s">
        <v>37</v>
      </c>
      <c r="C66" s="21" t="n">
        <f aca="false">$C$11-C57</f>
        <v>1720000</v>
      </c>
      <c r="D66" s="21" t="n">
        <f aca="false">$C$11-D57</f>
        <v>1520000</v>
      </c>
      <c r="E66" s="21" t="n">
        <f aca="false">$C$11-E57</f>
        <v>390400</v>
      </c>
      <c r="F66" s="21" t="n">
        <f aca="false">$C$11-F57</f>
        <v>-2654000</v>
      </c>
    </row>
    <row r="67" customFormat="false" ht="15" hidden="false" customHeight="false" outlineLevel="0" collapsed="false">
      <c r="A67" s="9" t="s">
        <v>96</v>
      </c>
      <c r="B67" s="10" t="s">
        <v>30</v>
      </c>
      <c r="C67" s="28" t="n">
        <f aca="false">IF(($C$11/$C$7-C55)&lt;=0,"never",C24/($C$11/$C$7-C55))</f>
        <v>2.26415094339623</v>
      </c>
      <c r="D67" s="28" t="n">
        <f aca="false">IF(($C$11/$C$7-D55)&lt;=0,"never",D24/($C$11/$C$7-D55))</f>
        <v>3.39622641509434</v>
      </c>
      <c r="E67" s="28" t="n">
        <f aca="false">IF(($C$11/$C$7-E55)&lt;=0,"never",E24/($C$11/$C$7-E55))</f>
        <v>8.36949783013019</v>
      </c>
      <c r="F67" s="28" t="str">
        <f aca="false">IF(($C$11/$C$7-F55)&lt;=0,"never",F24/($C$11/$C$7-F55))</f>
        <v>never</v>
      </c>
    </row>
    <row r="69" customFormat="false" ht="15" hidden="false" customHeight="false" outlineLevel="0" collapsed="false">
      <c r="A69" s="16" t="s">
        <v>97</v>
      </c>
    </row>
    <row r="70" customFormat="false" ht="25.5" hidden="false" customHeight="true" outlineLevel="0" collapsed="false">
      <c r="A70" s="29" t="s">
        <v>98</v>
      </c>
      <c r="B70" s="29"/>
      <c r="C70" s="29"/>
      <c r="D70" s="29"/>
      <c r="E70" s="29"/>
      <c r="F70" s="29"/>
    </row>
    <row r="71" customFormat="false" ht="25.5" hidden="false" customHeight="true" outlineLevel="0" collapsed="false">
      <c r="A71" s="29" t="s">
        <v>99</v>
      </c>
      <c r="B71" s="29"/>
      <c r="C71" s="29"/>
      <c r="D71" s="29"/>
      <c r="E71" s="29"/>
      <c r="F71" s="29"/>
    </row>
    <row r="72" customFormat="false" ht="25.5" hidden="false" customHeight="true" outlineLevel="0" collapsed="false">
      <c r="A72" s="29" t="s">
        <v>100</v>
      </c>
      <c r="B72" s="29"/>
      <c r="C72" s="29"/>
      <c r="D72" s="29"/>
      <c r="E72" s="29"/>
      <c r="F72" s="29"/>
    </row>
    <row r="73" customFormat="false" ht="25.5" hidden="false" customHeight="true" outlineLevel="0" collapsed="false">
      <c r="A73" s="29" t="s">
        <v>101</v>
      </c>
      <c r="B73" s="29"/>
      <c r="C73" s="29"/>
      <c r="D73" s="29"/>
      <c r="E73" s="29"/>
      <c r="F73" s="29"/>
    </row>
    <row r="74" customFormat="false" ht="25.5" hidden="false" customHeight="true" outlineLevel="0" collapsed="false">
      <c r="A74" s="29" t="s">
        <v>102</v>
      </c>
      <c r="B74" s="29"/>
      <c r="C74" s="29"/>
      <c r="D74" s="29"/>
      <c r="E74" s="29"/>
      <c r="F74" s="29"/>
    </row>
    <row r="75" customFormat="false" ht="25.5" hidden="false" customHeight="true" outlineLevel="0" collapsed="false">
      <c r="A75" s="29" t="s">
        <v>103</v>
      </c>
      <c r="B75" s="29"/>
      <c r="C75" s="29"/>
      <c r="D75" s="29"/>
      <c r="E75" s="29"/>
      <c r="F75" s="29"/>
    </row>
    <row r="77" customFormat="false" ht="15" hidden="false" customHeight="false" outlineLevel="0" collapsed="false">
      <c r="A77" s="30" t="s">
        <v>1</v>
      </c>
    </row>
  </sheetData>
  <mergeCells count="6">
    <mergeCell ref="A70:F70"/>
    <mergeCell ref="A71:F71"/>
    <mergeCell ref="A72:F72"/>
    <mergeCell ref="A73:F73"/>
    <mergeCell ref="A74:F74"/>
    <mergeCell ref="A75:F7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7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2" min="2" style="0" width="22"/>
    <col collapsed="false" customWidth="true" hidden="false" outlineLevel="0" max="6" min="3" style="0" width="17"/>
  </cols>
  <sheetData>
    <row r="1" customFormat="false" ht="17.35" hidden="false" customHeight="false" outlineLevel="0" collapsed="false">
      <c r="A1" s="5" t="s">
        <v>20</v>
      </c>
      <c r="F1" s="6" t="s">
        <v>21</v>
      </c>
    </row>
    <row r="2" customFormat="false" ht="15" hidden="false" customHeight="false" outlineLevel="0" collapsed="false">
      <c r="A2" s="7" t="s">
        <v>104</v>
      </c>
    </row>
    <row r="4" customFormat="false" ht="15" hidden="false" customHeight="false" outlineLevel="0" collapsed="false">
      <c r="A4" s="8" t="s">
        <v>23</v>
      </c>
      <c r="B4" s="8"/>
      <c r="C4" s="8"/>
      <c r="D4" s="8"/>
      <c r="E4" s="8"/>
      <c r="F4" s="8"/>
    </row>
    <row r="5" customFormat="false" ht="15" hidden="false" customHeight="false" outlineLevel="0" collapsed="false">
      <c r="A5" s="9" t="s">
        <v>24</v>
      </c>
      <c r="B5" s="10" t="s">
        <v>25</v>
      </c>
      <c r="C5" s="31" t="s">
        <v>105</v>
      </c>
    </row>
    <row r="6" customFormat="false" ht="15" hidden="false" customHeight="false" outlineLevel="0" collapsed="false">
      <c r="A6" s="9" t="s">
        <v>27</v>
      </c>
      <c r="B6" s="10" t="s">
        <v>28</v>
      </c>
      <c r="C6" s="32" t="n">
        <v>2000</v>
      </c>
    </row>
    <row r="7" customFormat="false" ht="15" hidden="false" customHeight="false" outlineLevel="0" collapsed="false">
      <c r="A7" s="9" t="s">
        <v>29</v>
      </c>
      <c r="B7" s="10" t="s">
        <v>30</v>
      </c>
      <c r="C7" s="33" t="n">
        <v>12</v>
      </c>
    </row>
    <row r="8" customFormat="false" ht="15" hidden="false" customHeight="false" outlineLevel="0" collapsed="false">
      <c r="A8" s="9" t="s">
        <v>31</v>
      </c>
      <c r="B8" s="10" t="s">
        <v>28</v>
      </c>
      <c r="C8" s="14" t="n">
        <f aca="false">C6*C7</f>
        <v>24000</v>
      </c>
    </row>
    <row r="9" customFormat="false" ht="15" hidden="false" customHeight="false" outlineLevel="0" collapsed="false">
      <c r="A9" s="9" t="s">
        <v>32</v>
      </c>
      <c r="B9" s="10" t="s">
        <v>33</v>
      </c>
      <c r="C9" s="34" t="n">
        <v>25</v>
      </c>
    </row>
    <row r="10" customFormat="false" ht="15" hidden="false" customHeight="false" outlineLevel="0" collapsed="false">
      <c r="A10" s="9" t="s">
        <v>34</v>
      </c>
      <c r="B10" s="10" t="s">
        <v>35</v>
      </c>
      <c r="C10" s="32" t="n">
        <v>600</v>
      </c>
    </row>
    <row r="11" customFormat="false" ht="15" hidden="false" customHeight="false" outlineLevel="0" collapsed="false">
      <c r="A11" s="16" t="s">
        <v>36</v>
      </c>
      <c r="B11" s="10" t="s">
        <v>37</v>
      </c>
      <c r="C11" s="14" t="n">
        <f aca="false">C8*C9/60*C10</f>
        <v>6000000</v>
      </c>
    </row>
    <row r="13" customFormat="false" ht="15" hidden="false" customHeight="false" outlineLevel="0" collapsed="false">
      <c r="A13" s="8" t="s">
        <v>38</v>
      </c>
      <c r="B13" s="8"/>
      <c r="C13" s="8"/>
      <c r="D13" s="8"/>
      <c r="E13" s="8"/>
      <c r="F13" s="8"/>
    </row>
    <row r="14" customFormat="false" ht="15" hidden="false" customHeight="false" outlineLevel="0" collapsed="false">
      <c r="A14" s="9" t="s">
        <v>39</v>
      </c>
      <c r="B14" s="10" t="s">
        <v>40</v>
      </c>
      <c r="C14" s="32" t="n">
        <v>20000</v>
      </c>
    </row>
    <row r="15" customFormat="false" ht="15" hidden="false" customHeight="false" outlineLevel="0" collapsed="false">
      <c r="A15" s="9" t="s">
        <v>41</v>
      </c>
      <c r="B15" s="10" t="s">
        <v>35</v>
      </c>
      <c r="C15" s="32" t="n">
        <v>2500</v>
      </c>
    </row>
    <row r="16" customFormat="false" ht="15" hidden="false" customHeight="false" outlineLevel="0" collapsed="false">
      <c r="A16" s="9" t="s">
        <v>42</v>
      </c>
      <c r="B16" s="10" t="s">
        <v>35</v>
      </c>
      <c r="C16" s="32" t="n">
        <v>600</v>
      </c>
    </row>
    <row r="18" customFormat="false" ht="23.85" hidden="false" customHeight="false" outlineLevel="0" collapsed="false">
      <c r="A18" s="8" t="s">
        <v>43</v>
      </c>
      <c r="B18" s="8"/>
      <c r="C18" s="17" t="s">
        <v>44</v>
      </c>
      <c r="D18" s="17" t="s">
        <v>45</v>
      </c>
      <c r="E18" s="17" t="s">
        <v>46</v>
      </c>
      <c r="F18" s="17" t="s">
        <v>47</v>
      </c>
    </row>
    <row r="19" customFormat="false" ht="45.75" hidden="false" customHeight="true" outlineLevel="0" collapsed="false">
      <c r="C19" s="18" t="s">
        <v>48</v>
      </c>
      <c r="D19" s="18" t="s">
        <v>49</v>
      </c>
      <c r="E19" s="18" t="s">
        <v>50</v>
      </c>
      <c r="F19" s="18" t="s">
        <v>51</v>
      </c>
    </row>
    <row r="21" customFormat="false" ht="15" hidden="false" customHeight="false" outlineLevel="0" collapsed="false">
      <c r="A21" s="19" t="s">
        <v>52</v>
      </c>
      <c r="B21" s="20"/>
      <c r="C21" s="20"/>
      <c r="D21" s="20"/>
      <c r="E21" s="20"/>
      <c r="F21" s="20"/>
    </row>
    <row r="22" customFormat="false" ht="15" hidden="false" customHeight="false" outlineLevel="0" collapsed="false">
      <c r="A22" s="9" t="s">
        <v>53</v>
      </c>
      <c r="B22" s="10" t="s">
        <v>54</v>
      </c>
      <c r="C22" s="34" t="n">
        <v>25</v>
      </c>
      <c r="D22" s="34" t="n">
        <v>35</v>
      </c>
      <c r="E22" s="34" t="n">
        <v>45</v>
      </c>
      <c r="F22" s="34" t="n">
        <v>95</v>
      </c>
    </row>
    <row r="23" customFormat="false" ht="15" hidden="false" customHeight="false" outlineLevel="0" collapsed="false">
      <c r="A23" s="9" t="s">
        <v>55</v>
      </c>
      <c r="B23" s="10" t="s">
        <v>54</v>
      </c>
      <c r="C23" s="34" t="n">
        <v>0</v>
      </c>
      <c r="D23" s="34" t="n">
        <v>0</v>
      </c>
      <c r="E23" s="34" t="n">
        <v>6</v>
      </c>
      <c r="F23" s="34" t="n">
        <v>22</v>
      </c>
    </row>
    <row r="24" customFormat="false" ht="15" hidden="false" customHeight="false" outlineLevel="0" collapsed="false">
      <c r="A24" s="16" t="s">
        <v>56</v>
      </c>
      <c r="B24" s="10" t="s">
        <v>37</v>
      </c>
      <c r="C24" s="21" t="n">
        <f aca="false">(C22+C23)*$C$14</f>
        <v>500000</v>
      </c>
      <c r="D24" s="21" t="n">
        <f aca="false">(D22+D23)*$C$14</f>
        <v>700000</v>
      </c>
      <c r="E24" s="21" t="n">
        <f aca="false">(E22+E23)*$C$14</f>
        <v>1020000</v>
      </c>
      <c r="F24" s="21" t="n">
        <f aca="false">(F22+F23)*$C$14</f>
        <v>2340000</v>
      </c>
    </row>
    <row r="26" customFormat="false" ht="15" hidden="false" customHeight="false" outlineLevel="0" collapsed="false">
      <c r="A26" s="19" t="s">
        <v>57</v>
      </c>
      <c r="B26" s="20"/>
      <c r="C26" s="20"/>
      <c r="D26" s="20"/>
      <c r="E26" s="20"/>
      <c r="F26" s="20"/>
    </row>
    <row r="27" customFormat="false" ht="15" hidden="false" customHeight="false" outlineLevel="0" collapsed="false">
      <c r="A27" s="9" t="s">
        <v>58</v>
      </c>
      <c r="B27" s="10" t="s">
        <v>59</v>
      </c>
      <c r="C27" s="35" t="n">
        <v>0</v>
      </c>
      <c r="D27" s="35" t="n">
        <v>0</v>
      </c>
      <c r="E27" s="35" t="n">
        <v>1.2</v>
      </c>
      <c r="F27" s="35" t="n">
        <v>6</v>
      </c>
    </row>
    <row r="28" customFormat="false" ht="15" hidden="false" customHeight="false" outlineLevel="0" collapsed="false">
      <c r="A28" s="9" t="s">
        <v>60</v>
      </c>
      <c r="B28" s="23" t="s">
        <v>61</v>
      </c>
      <c r="C28" s="35" t="n">
        <v>1</v>
      </c>
      <c r="D28" s="35" t="n">
        <v>1</v>
      </c>
      <c r="E28" s="35" t="n">
        <v>1.15</v>
      </c>
      <c r="F28" s="35" t="n">
        <v>1.35</v>
      </c>
    </row>
    <row r="29" customFormat="false" ht="15" hidden="false" customHeight="false" outlineLevel="0" collapsed="false">
      <c r="A29" s="9" t="s">
        <v>62</v>
      </c>
      <c r="B29" s="10" t="s">
        <v>37</v>
      </c>
      <c r="C29" s="36" t="n">
        <v>0</v>
      </c>
      <c r="D29" s="36" t="n">
        <v>0</v>
      </c>
      <c r="E29" s="36" t="n">
        <v>1.8</v>
      </c>
      <c r="F29" s="36" t="n">
        <v>2.5</v>
      </c>
    </row>
    <row r="30" customFormat="false" ht="15" hidden="false" customHeight="false" outlineLevel="0" collapsed="false">
      <c r="A30" s="9" t="s">
        <v>63</v>
      </c>
      <c r="B30" s="10" t="s">
        <v>37</v>
      </c>
      <c r="C30" s="14" t="n">
        <f aca="false">$C$6*C27*C28*C29</f>
        <v>0</v>
      </c>
      <c r="D30" s="14" t="n">
        <f aca="false">$C$6*D27*D28*D29</f>
        <v>0</v>
      </c>
      <c r="E30" s="14" t="n">
        <f aca="false">$C$6*E27*E28*E29</f>
        <v>4968</v>
      </c>
      <c r="F30" s="14" t="n">
        <f aca="false">$C$6*F27*F28*F29</f>
        <v>40500</v>
      </c>
    </row>
    <row r="31" customFormat="false" ht="15" hidden="false" customHeight="false" outlineLevel="0" collapsed="false">
      <c r="A31" s="9" t="s">
        <v>64</v>
      </c>
      <c r="B31" s="10" t="s">
        <v>59</v>
      </c>
      <c r="C31" s="35" t="n">
        <v>0.2</v>
      </c>
      <c r="D31" s="35" t="n">
        <v>0.2</v>
      </c>
      <c r="E31" s="35" t="n">
        <v>1</v>
      </c>
      <c r="F31" s="35" t="n">
        <v>5</v>
      </c>
    </row>
    <row r="32" customFormat="false" ht="15" hidden="false" customHeight="false" outlineLevel="0" collapsed="false">
      <c r="A32" s="9" t="s">
        <v>65</v>
      </c>
      <c r="B32" s="10" t="s">
        <v>37</v>
      </c>
      <c r="C32" s="36" t="n">
        <v>0.5</v>
      </c>
      <c r="D32" s="36" t="n">
        <v>0.5</v>
      </c>
      <c r="E32" s="36" t="n">
        <v>0.5</v>
      </c>
      <c r="F32" s="36" t="n">
        <v>0.5</v>
      </c>
    </row>
    <row r="33" customFormat="false" ht="15" hidden="false" customHeight="false" outlineLevel="0" collapsed="false">
      <c r="A33" s="9" t="s">
        <v>66</v>
      </c>
      <c r="B33" s="10" t="s">
        <v>37</v>
      </c>
      <c r="C33" s="14" t="n">
        <f aca="false">$C$6*C31*C32</f>
        <v>200</v>
      </c>
      <c r="D33" s="14" t="n">
        <f aca="false">$C$6*D31*D32</f>
        <v>200</v>
      </c>
      <c r="E33" s="14" t="n">
        <f aca="false">$C$6*E31*E32</f>
        <v>1000</v>
      </c>
      <c r="F33" s="14" t="n">
        <f aca="false">$C$6*F31*F32</f>
        <v>5000</v>
      </c>
    </row>
    <row r="35" customFormat="false" ht="15" hidden="false" customHeight="false" outlineLevel="0" collapsed="false">
      <c r="A35" s="19" t="s">
        <v>67</v>
      </c>
      <c r="B35" s="20"/>
      <c r="C35" s="20"/>
      <c r="D35" s="20"/>
      <c r="E35" s="20"/>
      <c r="F35" s="20"/>
    </row>
    <row r="36" customFormat="false" ht="15" hidden="false" customHeight="false" outlineLevel="0" collapsed="false">
      <c r="A36" s="9" t="s">
        <v>68</v>
      </c>
      <c r="B36" s="10" t="s">
        <v>69</v>
      </c>
      <c r="C36" s="37" t="n">
        <v>0.12</v>
      </c>
      <c r="D36" s="37" t="n">
        <v>0.08</v>
      </c>
      <c r="E36" s="37" t="n">
        <v>1</v>
      </c>
      <c r="F36" s="37" t="n">
        <v>0.2</v>
      </c>
    </row>
    <row r="37" customFormat="false" ht="15" hidden="false" customHeight="false" outlineLevel="0" collapsed="false">
      <c r="A37" s="9" t="s">
        <v>70</v>
      </c>
      <c r="B37" s="23" t="s">
        <v>61</v>
      </c>
      <c r="C37" s="34" t="n">
        <v>6</v>
      </c>
      <c r="D37" s="34" t="n">
        <v>6</v>
      </c>
      <c r="E37" s="34" t="n">
        <v>2</v>
      </c>
      <c r="F37" s="34" t="n">
        <v>4</v>
      </c>
    </row>
    <row r="38" customFormat="false" ht="15" hidden="false" customHeight="false" outlineLevel="0" collapsed="false">
      <c r="A38" s="9" t="s">
        <v>71</v>
      </c>
      <c r="B38" s="10" t="s">
        <v>37</v>
      </c>
      <c r="C38" s="14" t="n">
        <f aca="false">$C$6*C36*C37/60*$C$16</f>
        <v>14400</v>
      </c>
      <c r="D38" s="14" t="n">
        <f aca="false">$C$6*D36*D37/60*$C$16</f>
        <v>9600</v>
      </c>
      <c r="E38" s="14" t="n">
        <f aca="false">$C$6*E36*E37/60*$C$16</f>
        <v>40000</v>
      </c>
      <c r="F38" s="14" t="n">
        <f aca="false">$C$6*F36*F37/60*$C$16</f>
        <v>16000</v>
      </c>
    </row>
    <row r="39" customFormat="false" ht="15" hidden="false" customHeight="false" outlineLevel="0" collapsed="false">
      <c r="A39" s="9" t="s">
        <v>72</v>
      </c>
      <c r="B39" s="10" t="s">
        <v>69</v>
      </c>
      <c r="C39" s="37" t="n">
        <v>0.01</v>
      </c>
      <c r="D39" s="37" t="n">
        <v>0.008</v>
      </c>
      <c r="E39" s="37" t="n">
        <v>0.015</v>
      </c>
      <c r="F39" s="37" t="n">
        <v>0.04</v>
      </c>
    </row>
    <row r="40" customFormat="false" ht="15" hidden="false" customHeight="false" outlineLevel="0" collapsed="false">
      <c r="A40" s="9" t="s">
        <v>73</v>
      </c>
      <c r="B40" s="23" t="s">
        <v>61</v>
      </c>
      <c r="C40" s="34" t="n">
        <v>20</v>
      </c>
      <c r="D40" s="34" t="n">
        <v>20</v>
      </c>
      <c r="E40" s="34" t="n">
        <v>25</v>
      </c>
      <c r="F40" s="34" t="n">
        <v>35</v>
      </c>
    </row>
    <row r="41" customFormat="false" ht="15" hidden="false" customHeight="false" outlineLevel="0" collapsed="false">
      <c r="A41" s="9" t="s">
        <v>74</v>
      </c>
      <c r="B41" s="10" t="s">
        <v>37</v>
      </c>
      <c r="C41" s="14" t="n">
        <f aca="false">$C$6*C39*C40/60*$C$15</f>
        <v>16666.6666666667</v>
      </c>
      <c r="D41" s="14" t="n">
        <f aca="false">$C$6*D39*D40/60*$C$15</f>
        <v>13333.3333333333</v>
      </c>
      <c r="E41" s="14" t="n">
        <f aca="false">$C$6*E39*E40/60*$C$15</f>
        <v>31250</v>
      </c>
      <c r="F41" s="14" t="n">
        <f aca="false">$C$6*F39*F40/60*$C$15</f>
        <v>116666.666666667</v>
      </c>
    </row>
    <row r="42" customFormat="false" ht="15" hidden="false" customHeight="false" outlineLevel="0" collapsed="false">
      <c r="A42" s="9" t="s">
        <v>75</v>
      </c>
      <c r="B42" s="23" t="s">
        <v>61</v>
      </c>
      <c r="C42" s="37" t="n">
        <v>0.08</v>
      </c>
      <c r="D42" s="37" t="n">
        <v>0.04</v>
      </c>
      <c r="E42" s="37" t="n">
        <v>0.03</v>
      </c>
      <c r="F42" s="37" t="n">
        <v>0.02</v>
      </c>
    </row>
    <row r="43" customFormat="false" ht="15" hidden="false" customHeight="false" outlineLevel="0" collapsed="false">
      <c r="A43" s="9" t="s">
        <v>76</v>
      </c>
      <c r="B43" s="10" t="s">
        <v>33</v>
      </c>
      <c r="C43" s="34" t="n">
        <v>12</v>
      </c>
      <c r="D43" s="34" t="n">
        <v>12</v>
      </c>
      <c r="E43" s="34" t="n">
        <v>12</v>
      </c>
      <c r="F43" s="34" t="n">
        <v>12</v>
      </c>
    </row>
    <row r="44" customFormat="false" ht="15" hidden="false" customHeight="false" outlineLevel="0" collapsed="false">
      <c r="A44" s="9" t="s">
        <v>77</v>
      </c>
      <c r="B44" s="10" t="s">
        <v>37</v>
      </c>
      <c r="C44" s="14" t="n">
        <f aca="false">$C$6*C42*C43/60*$C$16</f>
        <v>19200</v>
      </c>
      <c r="D44" s="14" t="n">
        <f aca="false">$C$6*D42*D43/60*$C$16</f>
        <v>9600</v>
      </c>
      <c r="E44" s="14" t="n">
        <f aca="false">$C$6*E42*E43/60*$C$16</f>
        <v>7200</v>
      </c>
      <c r="F44" s="14" t="n">
        <f aca="false">$C$6*F42*F43/60*$C$16</f>
        <v>4800</v>
      </c>
    </row>
    <row r="46" customFormat="false" ht="15" hidden="false" customHeight="false" outlineLevel="0" collapsed="false">
      <c r="A46" s="19" t="s">
        <v>78</v>
      </c>
      <c r="B46" s="20"/>
      <c r="C46" s="20"/>
      <c r="D46" s="20"/>
      <c r="E46" s="20"/>
      <c r="F46" s="20"/>
    </row>
    <row r="47" customFormat="false" ht="15" hidden="false" customHeight="false" outlineLevel="0" collapsed="false">
      <c r="A47" s="9" t="s">
        <v>79</v>
      </c>
      <c r="B47" s="23" t="s">
        <v>61</v>
      </c>
      <c r="C47" s="32" t="n">
        <v>0</v>
      </c>
      <c r="D47" s="32" t="n">
        <v>0</v>
      </c>
      <c r="E47" s="32" t="n">
        <v>8000</v>
      </c>
      <c r="F47" s="32" t="n">
        <v>35000</v>
      </c>
    </row>
    <row r="48" customFormat="false" ht="15" hidden="false" customHeight="false" outlineLevel="0" collapsed="false">
      <c r="A48" s="9" t="s">
        <v>80</v>
      </c>
      <c r="B48" s="23" t="s">
        <v>61</v>
      </c>
      <c r="C48" s="34" t="n">
        <v>0</v>
      </c>
      <c r="D48" s="34" t="n">
        <v>0</v>
      </c>
      <c r="E48" s="34" t="n">
        <v>1</v>
      </c>
      <c r="F48" s="34" t="n">
        <v>3</v>
      </c>
    </row>
    <row r="49" customFormat="false" ht="15" hidden="false" customHeight="false" outlineLevel="0" collapsed="false">
      <c r="A49" s="9" t="s">
        <v>81</v>
      </c>
      <c r="B49" s="23" t="s">
        <v>61</v>
      </c>
      <c r="C49" s="34" t="n">
        <v>0</v>
      </c>
      <c r="D49" s="34" t="n">
        <v>0</v>
      </c>
      <c r="E49" s="34" t="n">
        <v>9</v>
      </c>
      <c r="F49" s="34" t="n">
        <v>24</v>
      </c>
    </row>
    <row r="50" customFormat="false" ht="15" hidden="false" customHeight="false" outlineLevel="0" collapsed="false">
      <c r="A50" s="9" t="s">
        <v>82</v>
      </c>
      <c r="B50" s="23" t="s">
        <v>61</v>
      </c>
      <c r="C50" s="34" t="n">
        <v>0</v>
      </c>
      <c r="D50" s="34" t="n">
        <v>0.25</v>
      </c>
      <c r="E50" s="34" t="n">
        <v>0.5</v>
      </c>
      <c r="F50" s="34" t="n">
        <v>1.5</v>
      </c>
    </row>
    <row r="51" customFormat="false" ht="15" hidden="false" customHeight="false" outlineLevel="0" collapsed="false">
      <c r="A51" s="9" t="s">
        <v>83</v>
      </c>
      <c r="B51" s="23" t="s">
        <v>61</v>
      </c>
      <c r="C51" s="34" t="n">
        <v>0</v>
      </c>
      <c r="D51" s="34" t="n">
        <v>0</v>
      </c>
      <c r="E51" s="34" t="n">
        <v>0.25</v>
      </c>
      <c r="F51" s="34" t="n">
        <v>1</v>
      </c>
    </row>
    <row r="52" customFormat="false" ht="15" hidden="false" customHeight="false" outlineLevel="0" collapsed="false">
      <c r="A52" s="9" t="s">
        <v>84</v>
      </c>
      <c r="B52" s="10" t="s">
        <v>37</v>
      </c>
      <c r="C52" s="14" t="n">
        <f aca="false">(C47)+(C48+C49/12+C50+C51)*$C$14</f>
        <v>0</v>
      </c>
      <c r="D52" s="14" t="n">
        <f aca="false">(D47)+(D48+D49/12+D50+D51)*$C$14</f>
        <v>5000</v>
      </c>
      <c r="E52" s="14" t="n">
        <f aca="false">(E47)+(E48+E49/12+E50+E51)*$C$14</f>
        <v>58000</v>
      </c>
      <c r="F52" s="14" t="n">
        <f aca="false">(F47)+(F48+F49/12+F50+F51)*$C$14</f>
        <v>185000</v>
      </c>
    </row>
    <row r="54" customFormat="false" ht="15" hidden="false" customHeight="false" outlineLevel="0" collapsed="false">
      <c r="A54" s="19" t="s">
        <v>85</v>
      </c>
      <c r="B54" s="20"/>
      <c r="C54" s="20"/>
      <c r="D54" s="20"/>
      <c r="E54" s="20"/>
      <c r="F54" s="20"/>
    </row>
    <row r="55" customFormat="false" ht="15" hidden="false" customHeight="false" outlineLevel="0" collapsed="false">
      <c r="A55" s="16" t="s">
        <v>86</v>
      </c>
      <c r="B55" s="10" t="s">
        <v>37</v>
      </c>
      <c r="C55" s="21" t="n">
        <f aca="false">C30+C33+C38+C41+C44+C52</f>
        <v>50466.6666666667</v>
      </c>
      <c r="D55" s="21" t="n">
        <f aca="false">D30+D33+D38+D41+D44+D52</f>
        <v>37733.3333333333</v>
      </c>
      <c r="E55" s="21" t="n">
        <f aca="false">E30+E33+E38+E41+E44+E52</f>
        <v>142418</v>
      </c>
      <c r="F55" s="21" t="n">
        <f aca="false">F30+F33+F38+F41+F44+F52</f>
        <v>367966.666666667</v>
      </c>
    </row>
    <row r="56" customFormat="false" ht="15" hidden="false" customHeight="false" outlineLevel="0" collapsed="false">
      <c r="A56" s="9" t="s">
        <v>87</v>
      </c>
      <c r="B56" s="10" t="s">
        <v>37</v>
      </c>
      <c r="C56" s="14" t="n">
        <f aca="false">C55*$C$7</f>
        <v>605600</v>
      </c>
      <c r="D56" s="14" t="n">
        <f aca="false">D55*$C$7</f>
        <v>452800</v>
      </c>
      <c r="E56" s="14" t="n">
        <f aca="false">E55*$C$7</f>
        <v>1709016</v>
      </c>
      <c r="F56" s="14" t="n">
        <f aca="false">F55*$C$7</f>
        <v>4415600</v>
      </c>
    </row>
    <row r="57" customFormat="false" ht="15" hidden="false" customHeight="false" outlineLevel="0" collapsed="false">
      <c r="A57" s="16" t="s">
        <v>88</v>
      </c>
      <c r="B57" s="10" t="s">
        <v>37</v>
      </c>
      <c r="C57" s="21" t="n">
        <f aca="false">C24+C56</f>
        <v>1105600</v>
      </c>
      <c r="D57" s="21" t="n">
        <f aca="false">D24+D56</f>
        <v>1152800</v>
      </c>
      <c r="E57" s="21" t="n">
        <f aca="false">E24+E56</f>
        <v>2729016</v>
      </c>
      <c r="F57" s="21" t="n">
        <f aca="false">F24+F56</f>
        <v>6755600</v>
      </c>
    </row>
    <row r="58" customFormat="false" ht="15" hidden="false" customHeight="false" outlineLevel="0" collapsed="false">
      <c r="A58" s="9" t="s">
        <v>89</v>
      </c>
      <c r="B58" s="10" t="s">
        <v>37</v>
      </c>
      <c r="C58" s="26" t="n">
        <f aca="false">C57/$C$8</f>
        <v>46.0666666666667</v>
      </c>
      <c r="D58" s="26" t="n">
        <f aca="false">D57/$C$8</f>
        <v>48.0333333333333</v>
      </c>
      <c r="E58" s="26" t="n">
        <f aca="false">E57/$C$8</f>
        <v>113.709</v>
      </c>
      <c r="F58" s="26" t="n">
        <f aca="false">F57/$C$8</f>
        <v>281.483333333333</v>
      </c>
    </row>
    <row r="60" customFormat="false" ht="15" hidden="false" customHeight="false" outlineLevel="0" collapsed="false">
      <c r="A60" s="19" t="s">
        <v>90</v>
      </c>
      <c r="B60" s="20"/>
      <c r="C60" s="20"/>
      <c r="D60" s="20"/>
      <c r="E60" s="20"/>
      <c r="F60" s="20"/>
    </row>
    <row r="61" customFormat="false" ht="15" hidden="false" customHeight="false" outlineLevel="0" collapsed="false">
      <c r="A61" s="9" t="s">
        <v>91</v>
      </c>
      <c r="B61" s="10" t="s">
        <v>69</v>
      </c>
      <c r="C61" s="37" t="n">
        <v>0.78</v>
      </c>
      <c r="D61" s="37" t="n">
        <v>0.91</v>
      </c>
      <c r="E61" s="37" t="n">
        <v>0.89</v>
      </c>
      <c r="F61" s="37" t="n">
        <v>0.94</v>
      </c>
    </row>
    <row r="62" customFormat="false" ht="15" hidden="false" customHeight="false" outlineLevel="0" collapsed="false">
      <c r="A62" s="9" t="s">
        <v>92</v>
      </c>
      <c r="B62" s="10" t="s">
        <v>28</v>
      </c>
      <c r="C62" s="14" t="n">
        <f aca="false">$C$8*C61</f>
        <v>18720</v>
      </c>
      <c r="D62" s="14" t="n">
        <f aca="false">$C$8*D61</f>
        <v>21840</v>
      </c>
      <c r="E62" s="14" t="n">
        <f aca="false">$C$8*E61</f>
        <v>21360</v>
      </c>
      <c r="F62" s="14" t="n">
        <f aca="false">$C$8*F61</f>
        <v>22560</v>
      </c>
    </row>
    <row r="63" customFormat="false" ht="15" hidden="false" customHeight="false" outlineLevel="0" collapsed="false">
      <c r="A63" s="16" t="s">
        <v>93</v>
      </c>
      <c r="B63" s="10" t="s">
        <v>37</v>
      </c>
      <c r="C63" s="27" t="n">
        <f aca="false">IFERROR(C57/C62,"n/a")</f>
        <v>59.0598290598291</v>
      </c>
      <c r="D63" s="27" t="n">
        <f aca="false">IFERROR(D57/D62,"n/a")</f>
        <v>52.7838827838828</v>
      </c>
      <c r="E63" s="27" t="n">
        <f aca="false">IFERROR(E57/E62,"n/a")</f>
        <v>127.762921348315</v>
      </c>
      <c r="F63" s="27" t="n">
        <f aca="false">IFERROR(F57/F62,"n/a")</f>
        <v>299.450354609929</v>
      </c>
    </row>
    <row r="65" customFormat="false" ht="15" hidden="false" customHeight="false" outlineLevel="0" collapsed="false">
      <c r="A65" s="19" t="s">
        <v>94</v>
      </c>
      <c r="B65" s="20"/>
      <c r="C65" s="20"/>
      <c r="D65" s="20"/>
      <c r="E65" s="20"/>
      <c r="F65" s="20"/>
    </row>
    <row r="66" customFormat="false" ht="15" hidden="false" customHeight="false" outlineLevel="0" collapsed="false">
      <c r="A66" s="16" t="s">
        <v>95</v>
      </c>
      <c r="B66" s="10" t="s">
        <v>37</v>
      </c>
      <c r="C66" s="21" t="n">
        <f aca="false">$C$11-C57</f>
        <v>4894400</v>
      </c>
      <c r="D66" s="21" t="n">
        <f aca="false">$C$11-D57</f>
        <v>4847200</v>
      </c>
      <c r="E66" s="21" t="n">
        <f aca="false">$C$11-E57</f>
        <v>3270984</v>
      </c>
      <c r="F66" s="21" t="n">
        <f aca="false">$C$11-F57</f>
        <v>-755600</v>
      </c>
    </row>
    <row r="67" customFormat="false" ht="15" hidden="false" customHeight="false" outlineLevel="0" collapsed="false">
      <c r="A67" s="9" t="s">
        <v>96</v>
      </c>
      <c r="B67" s="10" t="s">
        <v>30</v>
      </c>
      <c r="C67" s="28" t="n">
        <f aca="false">IF(($C$11/$C$7-C55)&lt;=0,"never",C24/($C$11/$C$7-C55))</f>
        <v>1.11226457066588</v>
      </c>
      <c r="D67" s="28" t="n">
        <f aca="false">IF(($C$11/$C$7-D55)&lt;=0,"never",D24/($C$11/$C$7-D55))</f>
        <v>1.51427747331987</v>
      </c>
      <c r="E67" s="28" t="n">
        <f aca="false">IF(($C$11/$C$7-E55)&lt;=0,"never",E24/($C$11/$C$7-E55))</f>
        <v>2.85249257512962</v>
      </c>
      <c r="F67" s="28" t="n">
        <f aca="false">IF(($C$11/$C$7-F55)&lt;=0,"never",F24/($C$11/$C$7-F55))</f>
        <v>17.7227972734158</v>
      </c>
    </row>
    <row r="69" customFormat="false" ht="15" hidden="false" customHeight="false" outlineLevel="0" collapsed="false">
      <c r="A69" s="16" t="s">
        <v>97</v>
      </c>
    </row>
    <row r="70" customFormat="false" ht="25.5" hidden="false" customHeight="true" outlineLevel="0" collapsed="false">
      <c r="A70" s="29" t="s">
        <v>98</v>
      </c>
      <c r="B70" s="29"/>
      <c r="C70" s="29"/>
      <c r="D70" s="29"/>
      <c r="E70" s="29"/>
      <c r="F70" s="29"/>
    </row>
    <row r="71" customFormat="false" ht="25.5" hidden="false" customHeight="true" outlineLevel="0" collapsed="false">
      <c r="A71" s="29" t="s">
        <v>99</v>
      </c>
      <c r="B71" s="29"/>
      <c r="C71" s="29"/>
      <c r="D71" s="29"/>
      <c r="E71" s="29"/>
      <c r="F71" s="29"/>
    </row>
    <row r="72" customFormat="false" ht="25.5" hidden="false" customHeight="true" outlineLevel="0" collapsed="false">
      <c r="A72" s="29" t="s">
        <v>100</v>
      </c>
      <c r="B72" s="29"/>
      <c r="C72" s="29"/>
      <c r="D72" s="29"/>
      <c r="E72" s="29"/>
      <c r="F72" s="29"/>
    </row>
    <row r="73" customFormat="false" ht="25.5" hidden="false" customHeight="true" outlineLevel="0" collapsed="false">
      <c r="A73" s="29" t="s">
        <v>101</v>
      </c>
      <c r="B73" s="29"/>
      <c r="C73" s="29"/>
      <c r="D73" s="29"/>
      <c r="E73" s="29"/>
      <c r="F73" s="29"/>
    </row>
    <row r="74" customFormat="false" ht="25.5" hidden="false" customHeight="true" outlineLevel="0" collapsed="false">
      <c r="A74" s="29" t="s">
        <v>102</v>
      </c>
      <c r="B74" s="29"/>
      <c r="C74" s="29"/>
      <c r="D74" s="29"/>
      <c r="E74" s="29"/>
      <c r="F74" s="29"/>
    </row>
    <row r="75" customFormat="false" ht="25.5" hidden="false" customHeight="true" outlineLevel="0" collapsed="false">
      <c r="A75" s="29" t="s">
        <v>103</v>
      </c>
      <c r="B75" s="29"/>
      <c r="C75" s="29"/>
      <c r="D75" s="29"/>
      <c r="E75" s="29"/>
      <c r="F75" s="29"/>
    </row>
    <row r="76" customFormat="false" ht="25.5" hidden="false" customHeight="true" outlineLevel="0" collapsed="false">
      <c r="A76" s="29" t="s">
        <v>106</v>
      </c>
      <c r="B76" s="29"/>
      <c r="C76" s="29"/>
      <c r="D76" s="29"/>
      <c r="E76" s="29"/>
      <c r="F76" s="29"/>
    </row>
    <row r="77" customFormat="false" ht="25.5" hidden="false" customHeight="true" outlineLevel="0" collapsed="false">
      <c r="A77" s="29" t="s">
        <v>107</v>
      </c>
      <c r="B77" s="29"/>
      <c r="C77" s="29"/>
      <c r="D77" s="29"/>
      <c r="E77" s="29"/>
      <c r="F77" s="29"/>
    </row>
    <row r="79" customFormat="false" ht="15" hidden="false" customHeight="false" outlineLevel="0" collapsed="false">
      <c r="A79" s="30" t="s">
        <v>1</v>
      </c>
    </row>
  </sheetData>
  <mergeCells count="8">
    <mergeCell ref="A70:F70"/>
    <mergeCell ref="A71:F71"/>
    <mergeCell ref="A72:F72"/>
    <mergeCell ref="A73:F73"/>
    <mergeCell ref="A74:F74"/>
    <mergeCell ref="A75:F75"/>
    <mergeCell ref="A76:F76"/>
    <mergeCell ref="A77:F7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2026-09-14T03:40:54Z</dcterms:created>
  <dc:creator>openpyxl</dc:creator>
  <dc:description/>
  <dc:language>en-US</dc:language>
  <cp:lastModifiedBy/>
  <dcterms:modified xsi:type="dcterms:W3CDTF">2026-09-14T03:40:54Z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